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7.001351.2024 - SERV MEDICOS HTO BXD\PLANILHAS\"/>
    </mc:Choice>
  </mc:AlternateContent>
  <bookViews>
    <workbookView xWindow="0" yWindow="0" windowWidth="28800" windowHeight="12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'1'!$A$1:$J$27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31" l="1"/>
  <c r="A22" i="31"/>
  <c r="C21" i="31"/>
  <c r="A21" i="31"/>
  <c r="C20" i="31"/>
  <c r="A20" i="31"/>
  <c r="B15" i="31"/>
  <c r="E7" i="31"/>
  <c r="E8" i="31" s="1"/>
  <c r="G6" i="31"/>
  <c r="I22" i="31" s="1"/>
  <c r="G5" i="31"/>
  <c r="I5" i="31" s="1"/>
  <c r="J21" i="31" s="1"/>
  <c r="G4" i="31"/>
  <c r="I4" i="31" s="1"/>
  <c r="J20" i="31" l="1"/>
  <c r="I20" i="31"/>
  <c r="I6" i="31"/>
  <c r="J22" i="31" s="1"/>
  <c r="I21" i="31"/>
  <c r="C23" i="31"/>
  <c r="I7" i="31" l="1"/>
  <c r="J23" i="31"/>
  <c r="D12" i="31" l="1"/>
  <c r="I8" i="31"/>
  <c r="F20" i="31"/>
  <c r="F22" i="31"/>
  <c r="D14" i="31"/>
  <c r="C14" i="31" s="1"/>
  <c r="H12" i="31"/>
  <c r="D13" i="31"/>
  <c r="C13" i="31" s="1"/>
  <c r="H13" i="31"/>
  <c r="C12" i="31"/>
  <c r="H14" i="31"/>
  <c r="F23" i="31"/>
  <c r="F21" i="31"/>
  <c r="C15" i="31" l="1"/>
  <c r="H15" i="31"/>
  <c r="G21" i="31" l="1"/>
  <c r="G22" i="31"/>
  <c r="G20" i="31"/>
  <c r="H20" i="31"/>
  <c r="H22" i="31"/>
  <c r="H21" i="31"/>
  <c r="D21" i="31" s="1"/>
  <c r="E21" i="31" s="1"/>
  <c r="D22" i="31" l="1"/>
  <c r="E22" i="31" s="1"/>
  <c r="D20" i="31"/>
  <c r="E20" i="31" s="1"/>
  <c r="E23" i="31" l="1"/>
  <c r="F26" i="31" s="1"/>
  <c r="F27" i="31" s="1"/>
  <c r="F25" i="31" l="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15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<sst xmlns="http://schemas.openxmlformats.org/spreadsheetml/2006/main" count="1525" uniqueCount="283">
  <si>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</si>
  <si>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</si>
  <si>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</si>
  <si>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</si>
  <si>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</si>
  <si>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</si>
  <si>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</si>
  <si>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</si>
  <si>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</si>
  <si>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</si>
  <si>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</si>
  <si>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</si>
  <si>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</si>
  <si>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</si>
  <si>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</si>
  <si>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</si>
  <si>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</si>
  <si>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</si>
  <si>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</si>
  <si>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</si>
  <si>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</si>
  <si>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</si>
  <si>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</si>
  <si>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</si>
  <si>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</si>
  <si>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</si>
  <si>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</si>
  <si>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</si>
  <si>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</si>
  <si>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</si>
  <si>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</si>
  <si>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</si>
  <si>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</si>
  <si>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</si>
  <si>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</si>
  <si>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</si>
  <si>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</si>
  <si>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</si>
  <si>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</si>
  <si>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</si>
  <si>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</si>
  <si>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</si>
  <si>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</si>
  <si>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</si>
  <si>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</si>
  <si>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</si>
  <si>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</si>
  <si>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</si>
  <si>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</si>
  <si>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</si>
  <si>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</si>
  <si>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</si>
  <si>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</si>
  <si>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</si>
  <si>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</si>
  <si>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</si>
  <si>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</si>
  <si>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</si>
  <si>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</si>
  <si>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</si>
  <si>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</si>
  <si>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</si>
  <si>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</si>
  <si>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</si>
  <si>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</si>
  <si>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</si>
  <si>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</si>
  <si>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</si>
  <si>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</si>
  <si>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</si>
  <si>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</si>
  <si>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</si>
  <si>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</si>
  <si>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</si>
  <si>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</si>
  <si>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</si>
  <si>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</si>
  <si>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</si>
  <si>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</si>
  <si>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</si>
  <si>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</si>
  <si>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</si>
  <si>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</si>
  <si>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</si>
  <si>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</si>
  <si>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</si>
  <si>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</si>
  <si>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</si>
  <si>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</si>
  <si>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</si>
  <si>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</si>
  <si>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</si>
  <si>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</si>
  <si>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</si>
  <si>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</si>
  <si>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</si>
  <si>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</si>
  <si>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</si>
  <si>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</si>
  <si>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</si>
  <si>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</si>
  <si>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</si>
  <si>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</si>
  <si>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</si>
  <si>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</si>
  <si>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</si>
  <si>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</si>
  <si>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</si>
  <si>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</si>
  <si>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</si>
  <si>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</si>
  <si>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</si>
  <si>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</si>
  <si>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</si>
  <si>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</si>
  <si>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</si>
  <si>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</si>
  <si>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</si>
  <si>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</si>
  <si>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</si>
  <si>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</si>
  <si>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</si>
  <si>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</si>
  <si>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</si>
  <si>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</si>
  <si>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</si>
  <si>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</si>
  <si>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</si>
  <si>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</si>
  <si>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</si>
  <si>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</si>
  <si>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</si>
  <si>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</si>
  <si>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</si>
  <si>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</si>
  <si>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</si>
  <si>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</si>
  <si>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</si>
  <si>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</si>
  <si>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</si>
  <si>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</si>
  <si>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</si>
  <si>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</si>
  <si>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</si>
  <si>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</si>
  <si>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</si>
  <si>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</si>
  <si>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</si>
  <si>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</si>
  <si>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</si>
  <si>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</si>
  <si>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</si>
  <si>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</si>
  <si>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</si>
  <si>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</si>
  <si>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</si>
  <si>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</si>
  <si>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</si>
  <si>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</si>
  <si>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</si>
  <si>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</si>
  <si>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</si>
  <si>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</si>
  <si>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</si>
  <si>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</si>
  <si>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</si>
  <si>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</si>
  <si>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</si>
  <si>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</si>
  <si>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</si>
  <si>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</si>
  <si>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</si>
  <si>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</si>
  <si>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</si>
  <si>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</si>
  <si>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</si>
  <si>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</si>
  <si>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</si>
  <si>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</si>
  <si>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</si>
  <si>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</si>
  <si>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</si>
  <si>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</si>
  <si>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</si>
  <si>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</si>
  <si>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</si>
  <si>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</si>
  <si>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</si>
  <si>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</si>
  <si>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</si>
  <si>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</si>
  <si>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</si>
  <si>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</si>
  <si>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</si>
  <si>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</si>
  <si>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</si>
  <si>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</si>
  <si>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</si>
  <si>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</si>
  <si>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</si>
  <si>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</si>
  <si>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</si>
  <si>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</si>
  <si>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</si>
  <si>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</si>
  <si>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</si>
  <si>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</si>
  <si>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</si>
  <si>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</si>
  <si>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</si>
  <si>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</si>
  <si>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</si>
  <si>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</si>
  <si>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</si>
  <si>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</si>
  <si>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</si>
  <si>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</si>
  <si>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</si>
  <si>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</si>
  <si>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</si>
  <si>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</si>
  <si>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</si>
  <si>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</si>
  <si>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</si>
  <si>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</si>
  <si>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</si>
  <si>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</si>
  <si>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</si>
  <si>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</si>
  <si>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</si>
  <si>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</si>
  <si>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</si>
  <si>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</si>
  <si>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</si>
  <si>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</si>
  <si>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</si>
  <si>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</si>
  <si>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</si>
  <si>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</si>
  <si>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</si>
  <si>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</si>
  <si>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</si>
  <si>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</si>
  <si>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</si>
  <si>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</si>
  <si>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</si>
  <si>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</si>
  <si>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</si>
  <si>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</si>
  <si>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</si>
  <si>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</si>
  <si>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</si>
  <si>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</si>
  <si>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</si>
  <si>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</si>
  <si>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</si>
  <si>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</si>
  <si>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</si>
  <si>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</si>
  <si>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</si>
  <si>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</si>
  <si>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</si>
  <si>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</si>
  <si>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</si>
  <si>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</si>
  <si>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</si>
  <si>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</si>
  <si>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</si>
  <si>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</si>
  <si>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</si>
  <si>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</si>
  <si>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</si>
  <si>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</si>
  <si>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</si>
  <si>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</si>
  <si>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</si>
  <si>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</si>
  <si>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</si>
  <si>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</si>
  <si>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1 - SERVIÇOS MÉDICOS - SEI-080007/001351/2024 - TERAPIA INTENSIVA</t>
  </si>
  <si>
    <t>MÉDICO INTENSIVISTA CTI COORDENAÇÃO 1*6*5</t>
  </si>
  <si>
    <t>MÉDICO INTENSIVISTA CTI ROTINA 1*6*7</t>
  </si>
  <si>
    <t>MÉDICO INTENSIVISTA CTI PLANTÃO 1*24*7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</si>
</sst>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7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zoomScaleNormal="100" workbookViewId="0">
      <selection activeCell="B42" sqref="B42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23" t="s">
        <v>279</v>
      </c>
      <c r="B1" s="724"/>
      <c r="C1" s="724"/>
      <c r="D1" s="724"/>
      <c r="E1" s="724"/>
      <c r="F1" s="724"/>
      <c r="G1" s="724"/>
      <c r="H1" s="724"/>
      <c r="I1" s="724"/>
      <c r="J1" s="725"/>
    </row>
    <row r="2" spans="1:11" ht="12.75" x14ac:dyDescent="0.2">
      <c r="A2" s="763" t="s">
        <v>255</v>
      </c>
      <c r="B2" s="764"/>
      <c r="C2" s="764"/>
      <c r="D2" s="764"/>
      <c r="E2" s="764"/>
      <c r="F2" s="764"/>
      <c r="G2" s="764"/>
      <c r="H2" s="764"/>
      <c r="I2" s="764"/>
      <c r="J2" s="765"/>
    </row>
    <row r="3" spans="1:11" ht="15" customHeight="1" x14ac:dyDescent="0.2">
      <c r="A3" s="726" t="s">
        <v>166</v>
      </c>
      <c r="B3" s="727"/>
      <c r="C3" s="727"/>
      <c r="D3" s="727"/>
      <c r="E3" s="766" t="s">
        <v>29</v>
      </c>
      <c r="F3" s="767"/>
      <c r="G3" s="768" t="s">
        <v>263</v>
      </c>
      <c r="H3" s="769"/>
      <c r="I3" s="766" t="s">
        <v>264</v>
      </c>
      <c r="J3" s="770"/>
    </row>
    <row r="4" spans="1:11" ht="15" customHeight="1" x14ac:dyDescent="0.2">
      <c r="A4" s="726" t="s">
        <v>280</v>
      </c>
      <c r="B4" s="727"/>
      <c r="C4" s="727"/>
      <c r="D4" s="727"/>
      <c r="E4" s="756">
        <v>129</v>
      </c>
      <c r="F4" s="757"/>
      <c r="G4" s="663">
        <f>ROUND(H4,2)</f>
        <v>0</v>
      </c>
      <c r="H4" s="662">
        <v>0</v>
      </c>
      <c r="I4" s="758">
        <f>E4*G4</f>
        <v>0</v>
      </c>
      <c r="J4" s="759"/>
    </row>
    <row r="5" spans="1:11" ht="15" customHeight="1" x14ac:dyDescent="0.2">
      <c r="A5" s="760" t="s">
        <v>281</v>
      </c>
      <c r="B5" s="761"/>
      <c r="C5" s="761"/>
      <c r="D5" s="762"/>
      <c r="E5" s="756">
        <v>183</v>
      </c>
      <c r="F5" s="757"/>
      <c r="G5" s="663">
        <f t="shared" ref="G5:G6" si="0">ROUND(H5,2)</f>
        <v>0</v>
      </c>
      <c r="H5" s="662">
        <v>0</v>
      </c>
      <c r="I5" s="758">
        <f>E5*G5</f>
        <v>0</v>
      </c>
      <c r="J5" s="759"/>
    </row>
    <row r="6" spans="1:11" ht="15" customHeight="1" x14ac:dyDescent="0.2">
      <c r="A6" s="760" t="s">
        <v>282</v>
      </c>
      <c r="B6" s="761"/>
      <c r="C6" s="761"/>
      <c r="D6" s="762"/>
      <c r="E6" s="756">
        <v>731</v>
      </c>
      <c r="F6" s="757"/>
      <c r="G6" s="663">
        <f t="shared" si="0"/>
        <v>0</v>
      </c>
      <c r="H6" s="662">
        <v>0</v>
      </c>
      <c r="I6" s="758">
        <f>E6*G6</f>
        <v>0</v>
      </c>
      <c r="J6" s="759"/>
    </row>
    <row r="7" spans="1:11" ht="15" customHeight="1" x14ac:dyDescent="0.2">
      <c r="A7" s="742" t="s">
        <v>256</v>
      </c>
      <c r="B7" s="743"/>
      <c r="C7" s="743"/>
      <c r="D7" s="743"/>
      <c r="E7" s="744">
        <f>SUM(E4:F6)</f>
        <v>1043</v>
      </c>
      <c r="F7" s="745"/>
      <c r="G7" s="664"/>
      <c r="H7" s="746" t="s">
        <v>275</v>
      </c>
      <c r="I7" s="748">
        <f>SUM(I4:J6)</f>
        <v>0</v>
      </c>
      <c r="J7" s="749"/>
    </row>
    <row r="8" spans="1:11" ht="15" customHeight="1" thickBot="1" x14ac:dyDescent="0.25">
      <c r="A8" s="750" t="s">
        <v>277</v>
      </c>
      <c r="B8" s="751"/>
      <c r="C8" s="751"/>
      <c r="D8" s="751"/>
      <c r="E8" s="752">
        <f>E7*12</f>
        <v>12516</v>
      </c>
      <c r="F8" s="753"/>
      <c r="G8" s="664"/>
      <c r="H8" s="747"/>
      <c r="I8" s="754">
        <f>I7*12</f>
        <v>0</v>
      </c>
      <c r="J8" s="755"/>
      <c r="K8" s="685"/>
    </row>
    <row r="9" spans="1:11" ht="12" thickBot="1" x14ac:dyDescent="0.25">
      <c r="A9" s="617"/>
      <c r="B9" s="618"/>
      <c r="C9" s="619"/>
      <c r="D9" s="620"/>
      <c r="E9" s="621"/>
      <c r="F9" s="675"/>
      <c r="G9" s="675"/>
      <c r="H9" s="675"/>
      <c r="I9" s="622"/>
      <c r="J9" s="676"/>
    </row>
    <row r="10" spans="1:11" ht="12.75" x14ac:dyDescent="0.2">
      <c r="A10" s="728" t="s">
        <v>265</v>
      </c>
      <c r="B10" s="729"/>
      <c r="C10" s="732" t="s">
        <v>262</v>
      </c>
      <c r="D10" s="733"/>
      <c r="F10" s="734" t="s">
        <v>266</v>
      </c>
      <c r="G10" s="623" t="s">
        <v>261</v>
      </c>
      <c r="H10" s="736" t="s">
        <v>254</v>
      </c>
      <c r="I10" s="738"/>
      <c r="J10" s="739"/>
    </row>
    <row r="11" spans="1:11" ht="12.75" x14ac:dyDescent="0.2">
      <c r="A11" s="730"/>
      <c r="B11" s="731"/>
      <c r="C11" s="660"/>
      <c r="D11" s="680" t="s">
        <v>275</v>
      </c>
      <c r="F11" s="735"/>
      <c r="G11" s="661" t="s">
        <v>275</v>
      </c>
      <c r="H11" s="737"/>
      <c r="I11" s="675"/>
      <c r="J11" s="676"/>
    </row>
    <row r="12" spans="1:11" s="683" customFormat="1" ht="20.100000000000001" customHeight="1" x14ac:dyDescent="0.2">
      <c r="A12" s="624" t="s">
        <v>259</v>
      </c>
      <c r="B12" s="679">
        <v>0</v>
      </c>
      <c r="C12" s="681">
        <f>ROUND(D12,2)</f>
        <v>0</v>
      </c>
      <c r="D12" s="682">
        <f>I7*B12</f>
        <v>0</v>
      </c>
      <c r="F12" s="677" t="s">
        <v>19</v>
      </c>
      <c r="G12" s="626">
        <v>6.4999999999999997E-3</v>
      </c>
      <c r="H12" s="684">
        <f>$I$7*G12</f>
        <v>0</v>
      </c>
      <c r="I12" s="622"/>
      <c r="J12" s="678"/>
    </row>
    <row r="13" spans="1:11" s="683" customFormat="1" ht="20.100000000000001" customHeight="1" x14ac:dyDescent="0.2">
      <c r="A13" s="624" t="s">
        <v>15</v>
      </c>
      <c r="B13" s="679">
        <v>0</v>
      </c>
      <c r="C13" s="681">
        <f>ROUND(D13,2)</f>
        <v>0</v>
      </c>
      <c r="D13" s="682">
        <f>I7*B13</f>
        <v>0</v>
      </c>
      <c r="F13" s="677" t="s">
        <v>20</v>
      </c>
      <c r="G13" s="626">
        <v>0.03</v>
      </c>
      <c r="H13" s="684">
        <f>$I$7*G13</f>
        <v>0</v>
      </c>
      <c r="I13" s="622"/>
      <c r="J13" s="659"/>
    </row>
    <row r="14" spans="1:11" s="683" customFormat="1" ht="20.100000000000001" customHeight="1" x14ac:dyDescent="0.2">
      <c r="A14" s="624" t="s">
        <v>55</v>
      </c>
      <c r="B14" s="679">
        <v>0</v>
      </c>
      <c r="C14" s="681">
        <f>ROUND(D14,2)</f>
        <v>0</v>
      </c>
      <c r="D14" s="682">
        <f>I7*B14</f>
        <v>0</v>
      </c>
      <c r="F14" s="677" t="s">
        <v>21</v>
      </c>
      <c r="G14" s="626">
        <v>0.05</v>
      </c>
      <c r="H14" s="684">
        <f t="shared" ref="H14" si="1">$I$7*G14</f>
        <v>0</v>
      </c>
      <c r="I14" s="622"/>
      <c r="J14" s="678"/>
    </row>
    <row r="15" spans="1:11" s="631" customFormat="1" ht="15.75" customHeight="1" thickBot="1" x14ac:dyDescent="0.25">
      <c r="A15" s="674" t="s">
        <v>260</v>
      </c>
      <c r="B15" s="628">
        <f>SUM(B12:B14)</f>
        <v>0</v>
      </c>
      <c r="C15" s="740">
        <f>SUM(C12:C14)</f>
        <v>0</v>
      </c>
      <c r="D15" s="741"/>
      <c r="F15" s="627" t="s">
        <v>17</v>
      </c>
      <c r="G15" s="628">
        <f ca="1">SUM(G12:G15)</f>
        <v>8.6499999999999994E-2</v>
      </c>
      <c r="H15" s="629">
        <f>SUM(H12:H14)</f>
        <v>0</v>
      </c>
      <c r="I15" s="657"/>
      <c r="J15" s="630"/>
    </row>
    <row r="16" spans="1:11" x14ac:dyDescent="0.2">
      <c r="A16" s="617"/>
      <c r="B16" s="618"/>
      <c r="C16" s="621"/>
      <c r="D16" s="620"/>
      <c r="E16" s="621"/>
      <c r="F16" s="675"/>
      <c r="G16" s="675"/>
      <c r="H16" s="675"/>
      <c r="I16" s="675"/>
      <c r="J16" s="676"/>
    </row>
    <row r="17" spans="1:10" ht="12" thickBot="1" x14ac:dyDescent="0.25">
      <c r="A17" s="632"/>
      <c r="B17" s="675"/>
      <c r="C17" s="675"/>
      <c r="D17" s="675"/>
      <c r="E17" s="675"/>
      <c r="F17" s="675"/>
      <c r="G17" s="675"/>
      <c r="H17" s="675"/>
      <c r="I17" s="675"/>
      <c r="J17" s="676"/>
    </row>
    <row r="18" spans="1:10" ht="12.75" x14ac:dyDescent="0.2">
      <c r="A18" s="723" t="s">
        <v>267</v>
      </c>
      <c r="B18" s="724"/>
      <c r="C18" s="724"/>
      <c r="D18" s="724"/>
      <c r="E18" s="725"/>
      <c r="F18" s="723" t="s">
        <v>268</v>
      </c>
      <c r="G18" s="724"/>
      <c r="H18" s="724"/>
      <c r="I18" s="724"/>
      <c r="J18" s="725"/>
    </row>
    <row r="19" spans="1:10" ht="25.5" x14ac:dyDescent="0.2">
      <c r="A19" s="726" t="s">
        <v>28</v>
      </c>
      <c r="B19" s="727"/>
      <c r="C19" s="633" t="s">
        <v>29</v>
      </c>
      <c r="D19" s="634" t="s">
        <v>257</v>
      </c>
      <c r="E19" s="635" t="s">
        <v>258</v>
      </c>
      <c r="F19" s="624" t="s">
        <v>274</v>
      </c>
      <c r="G19" s="634" t="s">
        <v>271</v>
      </c>
      <c r="H19" s="634" t="s">
        <v>270</v>
      </c>
      <c r="I19" s="633" t="s">
        <v>273</v>
      </c>
      <c r="J19" s="636" t="s">
        <v>272</v>
      </c>
    </row>
    <row r="20" spans="1:10" ht="12.75" x14ac:dyDescent="0.2">
      <c r="A20" s="719" t="str">
        <f>A4</f>
        <v>MÉDICO INTENSIVISTA CTI COORDENAÇÃO 1*6*5</v>
      </c>
      <c r="B20" s="720"/>
      <c r="C20" s="665">
        <f>E4</f>
        <v>129</v>
      </c>
      <c r="D20" s="637">
        <f>IFERROR(I20-H20-G20,"0")</f>
        <v>0</v>
      </c>
      <c r="E20" s="666">
        <f>C20*D20</f>
        <v>0</v>
      </c>
      <c r="F20" s="669" t="str">
        <f>IFERROR(J20/$J$23,"0")</f>
        <v>0</v>
      </c>
      <c r="G20" s="637">
        <f>IFERROR(($C$15*F20)/C20,"0")</f>
        <v>0</v>
      </c>
      <c r="H20" s="637">
        <f>IFERROR(($H$15*F20)/C20,"0")</f>
        <v>0</v>
      </c>
      <c r="I20" s="638">
        <f>G4</f>
        <v>0</v>
      </c>
      <c r="J20" s="667">
        <f>I4</f>
        <v>0</v>
      </c>
    </row>
    <row r="21" spans="1:10" ht="12.75" x14ac:dyDescent="0.2">
      <c r="A21" s="719" t="str">
        <f>A5</f>
        <v>MÉDICO INTENSIVISTA CTI ROTINA 1*6*7</v>
      </c>
      <c r="B21" s="720"/>
      <c r="C21" s="665">
        <f>E5</f>
        <v>183</v>
      </c>
      <c r="D21" s="637">
        <f t="shared" ref="D21:D22" si="2">IFERROR(I21-H21-G21,"0")</f>
        <v>0</v>
      </c>
      <c r="E21" s="666">
        <f t="shared" ref="E21:E22" si="3">C21*D21</f>
        <v>0</v>
      </c>
      <c r="F21" s="669" t="str">
        <f>IFERROR(J21/$J$23,"0")</f>
        <v>0</v>
      </c>
      <c r="G21" s="637">
        <f t="shared" ref="G21:G22" si="4">IFERROR(($C$15*F21)/C21,"0")</f>
        <v>0</v>
      </c>
      <c r="H21" s="637">
        <f t="shared" ref="H21:H22" si="5">IFERROR(($H$15*F21)/C21,"0")</f>
        <v>0</v>
      </c>
      <c r="I21" s="638">
        <f>G5</f>
        <v>0</v>
      </c>
      <c r="J21" s="667">
        <f>I5</f>
        <v>0</v>
      </c>
    </row>
    <row r="22" spans="1:10" ht="13.5" thickBot="1" x14ac:dyDescent="0.25">
      <c r="A22" s="719" t="str">
        <f>A6</f>
        <v>MÉDICO INTENSIVISTA CTI PLANTÃO 1*24*7</v>
      </c>
      <c r="B22" s="720"/>
      <c r="C22" s="665">
        <f>E6</f>
        <v>731</v>
      </c>
      <c r="D22" s="637">
        <f t="shared" si="2"/>
        <v>0</v>
      </c>
      <c r="E22" s="666">
        <f t="shared" si="3"/>
        <v>0</v>
      </c>
      <c r="F22" s="669" t="str">
        <f>IFERROR(J22/$J$23,"0")</f>
        <v>0</v>
      </c>
      <c r="G22" s="637">
        <f t="shared" si="4"/>
        <v>0</v>
      </c>
      <c r="H22" s="637">
        <f t="shared" si="5"/>
        <v>0</v>
      </c>
      <c r="I22" s="638">
        <f>G6</f>
        <v>0</v>
      </c>
      <c r="J22" s="667">
        <f>I6</f>
        <v>0</v>
      </c>
    </row>
    <row r="23" spans="1:10" ht="13.5" thickBot="1" x14ac:dyDescent="0.25">
      <c r="A23" s="721" t="s">
        <v>8</v>
      </c>
      <c r="B23" s="722"/>
      <c r="C23" s="639">
        <f>E7</f>
        <v>1043</v>
      </c>
      <c r="D23" s="671"/>
      <c r="E23" s="640">
        <f>SUM(E20:E22)</f>
        <v>0</v>
      </c>
      <c r="F23" s="668" t="str">
        <f>IFERROR(J23/$J$23,"0")</f>
        <v>0</v>
      </c>
      <c r="G23" s="709"/>
      <c r="H23" s="710"/>
      <c r="I23" s="710"/>
      <c r="J23" s="673">
        <f>SUM(J20:J22)</f>
        <v>0</v>
      </c>
    </row>
    <row r="24" spans="1:10" ht="15.75" thickBot="1" x14ac:dyDescent="0.3">
      <c r="A24" s="641"/>
      <c r="B24" s="641"/>
      <c r="C24" s="642"/>
      <c r="D24" s="643"/>
      <c r="E24" s="643"/>
      <c r="F24" s="670"/>
      <c r="G24" s="644"/>
      <c r="H24" s="645"/>
      <c r="I24" s="645"/>
      <c r="J24" s="672"/>
    </row>
    <row r="25" spans="1:10" ht="13.5" thickBot="1" x14ac:dyDescent="0.25">
      <c r="A25" s="641"/>
      <c r="B25" s="641"/>
      <c r="C25" s="711" t="s">
        <v>276</v>
      </c>
      <c r="D25" s="712"/>
      <c r="E25" s="712"/>
      <c r="F25" s="713">
        <f>(C15+H15+E23)-J23</f>
        <v>0</v>
      </c>
      <c r="G25" s="713"/>
      <c r="H25" s="714"/>
      <c r="I25" s="645"/>
      <c r="J25" s="645"/>
    </row>
    <row r="26" spans="1:10" ht="15.75" customHeight="1" x14ac:dyDescent="0.2">
      <c r="C26" s="711" t="s">
        <v>269</v>
      </c>
      <c r="D26" s="712"/>
      <c r="E26" s="712"/>
      <c r="F26" s="713">
        <f>C15+H15+E23</f>
        <v>0</v>
      </c>
      <c r="G26" s="713"/>
      <c r="H26" s="714"/>
      <c r="I26" s="658"/>
      <c r="J26" s="625"/>
    </row>
    <row r="27" spans="1:10" ht="15" customHeight="1" thickBot="1" x14ac:dyDescent="0.25">
      <c r="C27" s="715" t="s">
        <v>278</v>
      </c>
      <c r="D27" s="716"/>
      <c r="E27" s="716"/>
      <c r="F27" s="717">
        <f>F26*12</f>
        <v>0</v>
      </c>
      <c r="G27" s="717"/>
      <c r="H27" s="718"/>
      <c r="I27" s="625"/>
      <c r="J27" s="625"/>
    </row>
    <row r="28" spans="1:10" x14ac:dyDescent="0.2">
      <c r="F28" s="647"/>
      <c r="G28" s="648"/>
      <c r="H28" s="649"/>
    </row>
    <row r="29" spans="1:10" x14ac:dyDescent="0.2">
      <c r="F29" s="647"/>
      <c r="G29" s="648"/>
      <c r="H29" s="649"/>
    </row>
    <row r="30" spans="1:10" x14ac:dyDescent="0.2">
      <c r="F30" s="647"/>
      <c r="G30" s="648"/>
      <c r="H30" s="650"/>
    </row>
    <row r="31" spans="1:10" x14ac:dyDescent="0.2">
      <c r="A31" s="647"/>
      <c r="B31" s="651"/>
      <c r="C31" s="651"/>
      <c r="D31" s="651"/>
      <c r="E31" s="646"/>
      <c r="F31" s="647"/>
      <c r="G31" s="648"/>
      <c r="H31" s="652"/>
    </row>
    <row r="32" spans="1:10" x14ac:dyDescent="0.2">
      <c r="F32" s="646"/>
      <c r="G32" s="647"/>
      <c r="H32" s="646"/>
      <c r="I32" s="646"/>
      <c r="J32" s="646"/>
    </row>
    <row r="33" spans="6:10" x14ac:dyDescent="0.2">
      <c r="F33" s="646"/>
      <c r="G33" s="647"/>
      <c r="H33" s="646"/>
      <c r="I33" s="646"/>
      <c r="J33" s="646"/>
    </row>
    <row r="34" spans="6:10" x14ac:dyDescent="0.2">
      <c r="F34" s="646"/>
      <c r="G34" s="647"/>
      <c r="H34" s="646"/>
      <c r="I34" s="646"/>
      <c r="J34" s="646"/>
    </row>
    <row r="35" spans="6:10" x14ac:dyDescent="0.2">
      <c r="F35" s="646"/>
      <c r="G35" s="647"/>
      <c r="H35" s="646"/>
      <c r="I35" s="646"/>
      <c r="J35" s="653"/>
    </row>
    <row r="36" spans="6:10" x14ac:dyDescent="0.2">
      <c r="F36" s="646"/>
      <c r="G36" s="647"/>
      <c r="H36" s="646"/>
      <c r="I36" s="646"/>
      <c r="J36" s="653"/>
    </row>
    <row r="37" spans="6:10" x14ac:dyDescent="0.2">
      <c r="F37" s="654"/>
      <c r="G37" s="647"/>
      <c r="H37" s="655"/>
      <c r="I37" s="646"/>
      <c r="J37" s="646"/>
    </row>
    <row r="49" spans="6:6" x14ac:dyDescent="0.2">
      <c r="F49" s="656"/>
    </row>
  </sheetData>
  <sheetProtection selectLockedCells="1"/>
  <mergeCells count="42">
    <mergeCell ref="A4:D4"/>
    <mergeCell ref="E4:F4"/>
    <mergeCell ref="I4:J4"/>
    <mergeCell ref="A5:D5"/>
    <mergeCell ref="E5:F5"/>
    <mergeCell ref="I5:J5"/>
    <mergeCell ref="A1:J1"/>
    <mergeCell ref="A2:J2"/>
    <mergeCell ref="A3:D3"/>
    <mergeCell ref="E3:F3"/>
    <mergeCell ref="G3:H3"/>
    <mergeCell ref="I3:J3"/>
    <mergeCell ref="A6:D6"/>
    <mergeCell ref="E6:F6"/>
    <mergeCell ref="I6:J6"/>
    <mergeCell ref="A7:D7"/>
    <mergeCell ref="E7:F7"/>
    <mergeCell ref="H7:H8"/>
    <mergeCell ref="I7:J7"/>
    <mergeCell ref="A8:D8"/>
    <mergeCell ref="E8:F8"/>
    <mergeCell ref="I8:J8"/>
    <mergeCell ref="A18:E18"/>
    <mergeCell ref="F18:J18"/>
    <mergeCell ref="A19:B19"/>
    <mergeCell ref="A20:B20"/>
    <mergeCell ref="A21:B21"/>
    <mergeCell ref="A22:B22"/>
    <mergeCell ref="A10:B11"/>
    <mergeCell ref="C10:D10"/>
    <mergeCell ref="F10:F11"/>
    <mergeCell ref="H10:H11"/>
    <mergeCell ref="I10:J10"/>
    <mergeCell ref="C15:D15"/>
    <mergeCell ref="G23:I23"/>
    <mergeCell ref="C25:E25"/>
    <mergeCell ref="F25:H25"/>
    <mergeCell ref="C26:E26"/>
    <mergeCell ref="F26:H26"/>
    <mergeCell ref="C27:E27"/>
    <mergeCell ref="F27:H27"/>
    <mergeCell ref="A23:B23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3" t="s">
        <v>241</v>
      </c>
      <c r="B1" s="773"/>
      <c r="C1" s="773"/>
      <c r="D1" s="773"/>
      <c r="E1" s="773"/>
      <c r="F1" s="773"/>
      <c r="G1" s="344"/>
      <c r="H1" s="315"/>
      <c r="I1" s="315"/>
      <c r="J1" s="315"/>
      <c r="K1" s="315"/>
    </row>
    <row r="2" spans="1:14" s="365" customFormat="1" ht="45" customHeight="1" x14ac:dyDescent="0.25">
      <c r="A2" s="774" t="s">
        <v>196</v>
      </c>
      <c r="B2" s="775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6" t="s">
        <v>34</v>
      </c>
      <c r="B4" s="777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6" t="s">
        <v>35</v>
      </c>
      <c r="B5" s="777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6" t="s">
        <v>36</v>
      </c>
      <c r="B6" s="777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1" t="s">
        <v>37</v>
      </c>
      <c r="B7" s="77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6" t="s">
        <v>210</v>
      </c>
      <c r="B9" s="777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6" t="s">
        <v>211</v>
      </c>
      <c r="B10" s="777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6" t="s">
        <v>212</v>
      </c>
      <c r="B11" s="777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0" t="s">
        <v>191</v>
      </c>
      <c r="B15" s="781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0" t="s">
        <v>192</v>
      </c>
      <c r="B16" s="781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0" t="s">
        <v>193</v>
      </c>
      <c r="B17" s="781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2" t="s">
        <v>8</v>
      </c>
      <c r="B18" s="783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6" t="s">
        <v>52</v>
      </c>
      <c r="B24" s="777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4"/>
      <c r="B26" s="785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4" t="s">
        <v>8</v>
      </c>
      <c r="B27" s="785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6" t="s">
        <v>58</v>
      </c>
      <c r="B41" s="787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8" t="s">
        <v>59</v>
      </c>
      <c r="B42" s="779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8" t="s">
        <v>60</v>
      </c>
      <c r="B44" s="779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8" t="s">
        <v>24</v>
      </c>
      <c r="B45" s="789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8" t="s">
        <v>26</v>
      </c>
      <c r="B46" s="789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0" t="s">
        <v>27</v>
      </c>
      <c r="B47" s="791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2"/>
      <c r="B48" s="792"/>
      <c r="C48" s="792"/>
      <c r="D48" s="792"/>
      <c r="E48" s="792"/>
      <c r="F48" s="792"/>
      <c r="G48" s="792"/>
      <c r="H48" s="792"/>
      <c r="I48" s="792"/>
      <c r="J48" s="792"/>
      <c r="K48" s="792"/>
      <c r="L48" s="792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3" t="s">
        <v>209</v>
      </c>
      <c r="B1" s="773"/>
      <c r="C1" s="773"/>
      <c r="D1" s="773"/>
      <c r="E1" s="773"/>
      <c r="F1" s="773"/>
      <c r="G1" s="344"/>
      <c r="H1" s="315"/>
      <c r="I1" s="315"/>
      <c r="J1" s="315"/>
      <c r="K1" s="315"/>
    </row>
    <row r="2" spans="1:15" s="365" customFormat="1" ht="41.25" customHeight="1" x14ac:dyDescent="0.25">
      <c r="A2" s="796" t="s">
        <v>28</v>
      </c>
      <c r="B2" s="796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7" t="s">
        <v>34</v>
      </c>
      <c r="B4" s="777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7" t="s">
        <v>35</v>
      </c>
      <c r="B5" s="777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7" t="s">
        <v>36</v>
      </c>
      <c r="B6" s="777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2" t="s">
        <v>37</v>
      </c>
      <c r="B7" s="77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4" t="s">
        <v>213</v>
      </c>
      <c r="B9" s="795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4" t="s">
        <v>214</v>
      </c>
      <c r="B10" s="795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4" t="s">
        <v>215</v>
      </c>
      <c r="B11" s="795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4" t="s">
        <v>216</v>
      </c>
      <c r="B12" s="795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4" t="s">
        <v>220</v>
      </c>
      <c r="B13" s="795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4" t="s">
        <v>221</v>
      </c>
      <c r="B14" s="795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4" t="s">
        <v>217</v>
      </c>
      <c r="B15" s="795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4" t="s">
        <v>218</v>
      </c>
      <c r="B16" s="795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4" t="s">
        <v>219</v>
      </c>
      <c r="B17" s="795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5" t="s">
        <v>8</v>
      </c>
      <c r="B18" s="785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7" t="s">
        <v>52</v>
      </c>
      <c r="B24" s="777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5"/>
      <c r="B26" s="785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5" t="s">
        <v>8</v>
      </c>
      <c r="B27" s="785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3" t="s">
        <v>58</v>
      </c>
      <c r="B43" s="793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3" t="s">
        <v>59</v>
      </c>
      <c r="B44" s="793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3" t="s">
        <v>60</v>
      </c>
      <c r="B46" s="793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89" t="s">
        <v>24</v>
      </c>
      <c r="B47" s="789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89" t="s">
        <v>26</v>
      </c>
      <c r="B48" s="789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89" t="s">
        <v>27</v>
      </c>
      <c r="B49" s="789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2"/>
      <c r="B50" s="792"/>
      <c r="C50" s="792"/>
      <c r="D50" s="792"/>
      <c r="E50" s="792"/>
      <c r="F50" s="792"/>
      <c r="G50" s="792"/>
      <c r="H50" s="792"/>
      <c r="I50" s="792"/>
      <c r="J50" s="792"/>
      <c r="K50" s="792"/>
      <c r="L50" s="792"/>
      <c r="M50" s="792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8" t="s">
        <v>205</v>
      </c>
      <c r="B1" s="798"/>
      <c r="C1" s="798"/>
      <c r="D1" s="798"/>
      <c r="E1" s="798"/>
      <c r="F1" s="798"/>
      <c r="G1" s="555"/>
      <c r="H1" s="555"/>
    </row>
    <row r="2" spans="1:13" s="196" customFormat="1" ht="60" customHeight="1" x14ac:dyDescent="0.25">
      <c r="A2" s="799" t="s">
        <v>196</v>
      </c>
      <c r="B2" s="80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7" t="s">
        <v>34</v>
      </c>
      <c r="B4" s="777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7" t="s">
        <v>35</v>
      </c>
      <c r="B5" s="777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7" t="s">
        <v>36</v>
      </c>
      <c r="B6" s="777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2" t="s">
        <v>37</v>
      </c>
      <c r="B7" s="772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7"/>
      <c r="B11" s="777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7"/>
      <c r="B12" s="777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5" t="s">
        <v>8</v>
      </c>
      <c r="B14" s="785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7" t="s">
        <v>52</v>
      </c>
      <c r="B20" s="777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5"/>
      <c r="B22" s="785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5" t="s">
        <v>8</v>
      </c>
      <c r="B23" s="785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7" t="s">
        <v>58</v>
      </c>
      <c r="B39" s="797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3" t="s">
        <v>59</v>
      </c>
      <c r="B40" s="793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3" t="s">
        <v>60</v>
      </c>
      <c r="B42" s="793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89" t="s">
        <v>24</v>
      </c>
      <c r="B43" s="789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89" t="s">
        <v>26</v>
      </c>
      <c r="B44" s="789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89" t="s">
        <v>27</v>
      </c>
      <c r="B45" s="789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1" t="s">
        <v>204</v>
      </c>
      <c r="B1" s="801"/>
      <c r="C1" s="801"/>
      <c r="D1" s="801"/>
      <c r="E1" s="801"/>
      <c r="F1" s="801"/>
      <c r="G1" s="390"/>
      <c r="H1" s="390"/>
    </row>
    <row r="2" spans="1:16" s="196" customFormat="1" ht="51" customHeight="1" x14ac:dyDescent="0.25">
      <c r="A2" s="802" t="s">
        <v>196</v>
      </c>
      <c r="B2" s="803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6" t="s">
        <v>34</v>
      </c>
      <c r="B4" s="777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6" t="s">
        <v>35</v>
      </c>
      <c r="B5" s="777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6" t="s">
        <v>36</v>
      </c>
      <c r="B6" s="777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1" t="s">
        <v>37</v>
      </c>
      <c r="B7" s="772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6"/>
      <c r="B11" s="777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6"/>
      <c r="B12" s="777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4" t="s">
        <v>8</v>
      </c>
      <c r="B14" s="785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6" t="s">
        <v>52</v>
      </c>
      <c r="B20" s="777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4"/>
      <c r="B22" s="785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4" t="s">
        <v>8</v>
      </c>
      <c r="B23" s="785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4" t="s">
        <v>58</v>
      </c>
      <c r="B39" s="797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5" t="s">
        <v>59</v>
      </c>
      <c r="B40" s="793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5" t="s">
        <v>60</v>
      </c>
      <c r="B42" s="793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8" t="s">
        <v>24</v>
      </c>
      <c r="B43" s="789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8" t="s">
        <v>26</v>
      </c>
      <c r="B44" s="789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0" t="s">
        <v>27</v>
      </c>
      <c r="B45" s="791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7" t="s">
        <v>28</v>
      </c>
      <c r="B2" s="807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7" t="s">
        <v>34</v>
      </c>
      <c r="B4" s="777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7" t="s">
        <v>35</v>
      </c>
      <c r="B5" s="777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7" t="s">
        <v>36</v>
      </c>
      <c r="B6" s="777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6" t="s">
        <v>37</v>
      </c>
      <c r="B7" s="806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9" t="s">
        <v>181</v>
      </c>
      <c r="B9" s="810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09" t="s">
        <v>182</v>
      </c>
      <c r="B10" s="810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09" t="s">
        <v>183</v>
      </c>
      <c r="B11" s="810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09" t="s">
        <v>184</v>
      </c>
      <c r="B12" s="810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09" t="s">
        <v>185</v>
      </c>
      <c r="B13" s="810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09" t="s">
        <v>186</v>
      </c>
      <c r="B14" s="810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09" t="s">
        <v>187</v>
      </c>
      <c r="B15" s="810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09" t="s">
        <v>188</v>
      </c>
      <c r="B16" s="810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09" t="s">
        <v>189</v>
      </c>
      <c r="B17" s="810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09" t="s">
        <v>190</v>
      </c>
      <c r="B18" s="810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6" t="s">
        <v>52</v>
      </c>
      <c r="B25" s="806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5"/>
      <c r="B27" s="785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7" t="s">
        <v>58</v>
      </c>
      <c r="B44" s="797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3" t="s">
        <v>59</v>
      </c>
      <c r="B45" s="793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3" t="s">
        <v>60</v>
      </c>
      <c r="B47" s="793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8" t="s">
        <v>24</v>
      </c>
      <c r="B48" s="808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8" t="s">
        <v>26</v>
      </c>
      <c r="B49" s="808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8" t="s">
        <v>27</v>
      </c>
      <c r="B50" s="808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7" t="s">
        <v>28</v>
      </c>
      <c r="B2" s="807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7" t="s">
        <v>34</v>
      </c>
      <c r="B4" s="777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7" t="s">
        <v>35</v>
      </c>
      <c r="B5" s="777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7" t="s">
        <v>36</v>
      </c>
      <c r="B6" s="777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6" t="s">
        <v>37</v>
      </c>
      <c r="B7" s="806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09" t="s">
        <v>181</v>
      </c>
      <c r="B9" s="810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09" t="s">
        <v>182</v>
      </c>
      <c r="B10" s="810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09" t="s">
        <v>183</v>
      </c>
      <c r="B11" s="810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09" t="s">
        <v>184</v>
      </c>
      <c r="B12" s="810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09" t="s">
        <v>185</v>
      </c>
      <c r="B13" s="810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09" t="s">
        <v>186</v>
      </c>
      <c r="B14" s="810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09" t="s">
        <v>187</v>
      </c>
      <c r="B15" s="810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09" t="s">
        <v>188</v>
      </c>
      <c r="B16" s="810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09" t="s">
        <v>189</v>
      </c>
      <c r="B17" s="810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09" t="s">
        <v>190</v>
      </c>
      <c r="B18" s="810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1" t="s">
        <v>8</v>
      </c>
      <c r="B19" s="811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6" t="s">
        <v>52</v>
      </c>
      <c r="B25" s="806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5"/>
      <c r="B27" s="785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1" t="s">
        <v>8</v>
      </c>
      <c r="B28" s="811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7" t="s">
        <v>58</v>
      </c>
      <c r="B44" s="797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3" t="s">
        <v>59</v>
      </c>
      <c r="B45" s="793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3" t="s">
        <v>60</v>
      </c>
      <c r="B47" s="793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8" t="s">
        <v>24</v>
      </c>
      <c r="B48" s="808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8" t="s">
        <v>26</v>
      </c>
      <c r="B49" s="808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8" t="s">
        <v>27</v>
      </c>
      <c r="B50" s="808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3" t="s">
        <v>206</v>
      </c>
      <c r="B1" s="813"/>
      <c r="C1" s="813"/>
      <c r="D1" s="813"/>
      <c r="E1" s="813"/>
      <c r="F1" s="813"/>
      <c r="G1" s="410"/>
      <c r="H1" s="410"/>
      <c r="I1" s="410"/>
      <c r="J1" s="410"/>
    </row>
    <row r="2" spans="1:13" s="414" customFormat="1" ht="75" customHeight="1" x14ac:dyDescent="0.25">
      <c r="A2" s="814" t="s">
        <v>28</v>
      </c>
      <c r="B2" s="814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2" t="s">
        <v>34</v>
      </c>
      <c r="B4" s="812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2" t="s">
        <v>35</v>
      </c>
      <c r="B5" s="812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2" t="s">
        <v>36</v>
      </c>
      <c r="B6" s="812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2" t="s">
        <v>37</v>
      </c>
      <c r="B7" s="81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2">
        <v>7</v>
      </c>
      <c r="B15" s="812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2">
        <v>8</v>
      </c>
      <c r="B16" s="812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2">
        <v>9</v>
      </c>
      <c r="B17" s="812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6" t="s">
        <v>8</v>
      </c>
      <c r="B18" s="816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2" t="s">
        <v>52</v>
      </c>
      <c r="B24" s="812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6"/>
      <c r="B26" s="816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6" t="s">
        <v>8</v>
      </c>
      <c r="B27" s="816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7" t="s">
        <v>58</v>
      </c>
      <c r="B43" s="817"/>
      <c r="C43" s="436"/>
      <c r="D43" s="436"/>
      <c r="E43" s="456">
        <f>F18+E34</f>
        <v>200024.15987088002</v>
      </c>
    </row>
    <row r="44" spans="1:13" hidden="1" x14ac:dyDescent="0.2">
      <c r="A44" s="815" t="s">
        <v>59</v>
      </c>
      <c r="B44" s="815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5" t="s">
        <v>60</v>
      </c>
      <c r="B46" s="815"/>
      <c r="C46" s="443"/>
      <c r="D46" s="443"/>
      <c r="E46" s="457">
        <f>E44/(1-B40)</f>
        <v>218964.59755980299</v>
      </c>
    </row>
    <row r="47" spans="1:13" s="459" customFormat="1" x14ac:dyDescent="0.2">
      <c r="A47" s="818" t="s">
        <v>24</v>
      </c>
      <c r="B47" s="818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8" t="s">
        <v>26</v>
      </c>
      <c r="B48" s="818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8" t="s">
        <v>27</v>
      </c>
      <c r="B49" s="818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19"/>
      <c r="B50" s="819"/>
      <c r="C50" s="819"/>
      <c r="D50" s="819"/>
      <c r="E50" s="819"/>
      <c r="F50" s="819"/>
      <c r="G50" s="819"/>
      <c r="H50" s="819"/>
      <c r="I50" s="819"/>
      <c r="J50" s="819"/>
      <c r="K50" s="819"/>
      <c r="L50" s="819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1" t="s">
        <v>206</v>
      </c>
      <c r="B1" s="801"/>
      <c r="C1" s="801"/>
      <c r="D1" s="801"/>
      <c r="E1" s="801"/>
      <c r="F1" s="801"/>
      <c r="G1" s="390"/>
      <c r="H1" s="390"/>
      <c r="I1" s="390"/>
      <c r="J1" s="390"/>
    </row>
    <row r="2" spans="1:14" s="196" customFormat="1" ht="75" customHeight="1" x14ac:dyDescent="0.25">
      <c r="A2" s="800" t="s">
        <v>28</v>
      </c>
      <c r="B2" s="800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7" t="s">
        <v>34</v>
      </c>
      <c r="B4" s="777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7" t="s">
        <v>35</v>
      </c>
      <c r="B5" s="777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7" t="s">
        <v>36</v>
      </c>
      <c r="B6" s="777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2" t="s">
        <v>37</v>
      </c>
      <c r="B7" s="772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7">
        <v>7</v>
      </c>
      <c r="B15" s="777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7">
        <v>8</v>
      </c>
      <c r="B16" s="777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7">
        <v>9</v>
      </c>
      <c r="B17" s="777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5" t="s">
        <v>8</v>
      </c>
      <c r="B18" s="785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7" t="s">
        <v>52</v>
      </c>
      <c r="B24" s="777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5"/>
      <c r="B26" s="785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5" t="s">
        <v>8</v>
      </c>
      <c r="B27" s="785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7" t="s">
        <v>58</v>
      </c>
      <c r="B43" s="797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3" t="s">
        <v>59</v>
      </c>
      <c r="B44" s="793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3" t="s">
        <v>60</v>
      </c>
      <c r="B46" s="793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89" t="s">
        <v>24</v>
      </c>
      <c r="B47" s="789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89" t="s">
        <v>26</v>
      </c>
      <c r="B48" s="789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89" t="s">
        <v>27</v>
      </c>
      <c r="B49" s="789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1" t="s">
        <v>208</v>
      </c>
      <c r="B1" s="801"/>
      <c r="C1" s="801"/>
      <c r="D1" s="801"/>
      <c r="E1" s="801"/>
      <c r="F1" s="801"/>
      <c r="G1" s="390"/>
      <c r="H1" s="390"/>
      <c r="I1" s="390"/>
      <c r="J1" s="390"/>
    </row>
    <row r="2" spans="1:15" s="196" customFormat="1" ht="74.25" customHeight="1" x14ac:dyDescent="0.25">
      <c r="A2" s="821" t="s">
        <v>28</v>
      </c>
      <c r="B2" s="803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6" t="s">
        <v>34</v>
      </c>
      <c r="B4" s="777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6" t="s">
        <v>35</v>
      </c>
      <c r="B5" s="777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6" t="s">
        <v>36</v>
      </c>
      <c r="B6" s="777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1" t="s">
        <v>37</v>
      </c>
      <c r="B7" s="772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2" t="s">
        <v>8</v>
      </c>
      <c r="B20" s="783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6" t="s">
        <v>52</v>
      </c>
      <c r="B26" s="777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4"/>
      <c r="B28" s="785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4" t="s">
        <v>8</v>
      </c>
      <c r="B29" s="785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4" t="s">
        <v>58</v>
      </c>
      <c r="B45" s="797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5" t="s">
        <v>59</v>
      </c>
      <c r="B46" s="793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5" t="s">
        <v>60</v>
      </c>
      <c r="B48" s="793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8" t="s">
        <v>24</v>
      </c>
      <c r="B49" s="789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8" t="s">
        <v>26</v>
      </c>
      <c r="B50" s="789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0" t="s">
        <v>27</v>
      </c>
      <c r="B51" s="791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0"/>
      <c r="B52" s="820"/>
      <c r="C52" s="820"/>
      <c r="D52" s="820"/>
      <c r="E52" s="820"/>
      <c r="F52" s="820"/>
      <c r="G52" s="820"/>
      <c r="H52" s="820"/>
      <c r="I52" s="820"/>
      <c r="J52" s="820"/>
      <c r="K52" s="820"/>
      <c r="L52" s="820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2" t="s">
        <v>207</v>
      </c>
      <c r="B1" s="822"/>
      <c r="C1" s="822"/>
      <c r="D1" s="822"/>
      <c r="E1" s="822"/>
      <c r="F1" s="822"/>
      <c r="G1" s="475"/>
      <c r="H1" s="475"/>
      <c r="I1" s="475"/>
      <c r="J1" s="475"/>
    </row>
    <row r="2" spans="1:17" s="471" customFormat="1" ht="62.25" customHeight="1" x14ac:dyDescent="0.25">
      <c r="A2" s="814" t="s">
        <v>28</v>
      </c>
      <c r="B2" s="814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2" t="s">
        <v>34</v>
      </c>
      <c r="B4" s="812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2" t="s">
        <v>35</v>
      </c>
      <c r="B5" s="812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2" t="s">
        <v>36</v>
      </c>
      <c r="B6" s="812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2" t="s">
        <v>37</v>
      </c>
      <c r="B7" s="812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4" t="s">
        <v>240</v>
      </c>
      <c r="B16" s="824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4" t="s">
        <v>243</v>
      </c>
      <c r="B18" s="824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6" t="s">
        <v>8</v>
      </c>
      <c r="B20" s="816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2" t="s">
        <v>52</v>
      </c>
      <c r="B26" s="812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6"/>
      <c r="B28" s="816"/>
      <c r="G28" s="415"/>
      <c r="H28" s="415"/>
      <c r="I28" s="415"/>
      <c r="J28" s="415"/>
    </row>
    <row r="29" spans="1:17" hidden="1" x14ac:dyDescent="0.2">
      <c r="A29" s="816" t="s">
        <v>8</v>
      </c>
      <c r="B29" s="816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5" t="s">
        <v>58</v>
      </c>
      <c r="B45" s="815"/>
      <c r="E45" s="457">
        <f>F20+E36</f>
        <v>300357.34586937481</v>
      </c>
    </row>
    <row r="46" spans="1:19" hidden="1" x14ac:dyDescent="0.2">
      <c r="A46" s="815" t="s">
        <v>59</v>
      </c>
      <c r="B46" s="815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5" t="s">
        <v>60</v>
      </c>
      <c r="B48" s="815"/>
      <c r="E48" s="457">
        <f>E46/(1-B42)</f>
        <v>328797.79097154021</v>
      </c>
    </row>
    <row r="49" spans="1:13" s="485" customFormat="1" ht="8.1" customHeight="1" x14ac:dyDescent="0.2">
      <c r="A49" s="818" t="s">
        <v>24</v>
      </c>
      <c r="B49" s="818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8" t="s">
        <v>26</v>
      </c>
      <c r="B50" s="818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8" t="s">
        <v>27</v>
      </c>
      <c r="B51" s="818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3"/>
      <c r="B52" s="823"/>
      <c r="C52" s="823"/>
      <c r="D52" s="823"/>
      <c r="E52" s="823"/>
      <c r="F52" s="823"/>
      <c r="G52" s="823"/>
      <c r="H52" s="823"/>
      <c r="I52" s="823"/>
      <c r="J52" s="823"/>
      <c r="K52" s="823"/>
      <c r="L52" s="823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6" t="s">
        <v>165</v>
      </c>
      <c r="B1" s="836"/>
      <c r="C1" s="836"/>
      <c r="D1" s="836"/>
      <c r="E1" s="836"/>
      <c r="F1" s="836"/>
    </row>
    <row r="2" spans="1:11" s="248" customFormat="1" ht="22.5" customHeight="1" x14ac:dyDescent="0.25">
      <c r="A2" s="833" t="s">
        <v>28</v>
      </c>
      <c r="B2" s="833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8" t="s">
        <v>164</v>
      </c>
      <c r="B3" s="829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3" t="s">
        <v>166</v>
      </c>
      <c r="B4" s="833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4" t="s">
        <v>169</v>
      </c>
      <c r="B5" s="835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8"/>
      <c r="B8" s="829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8" t="s">
        <v>8</v>
      </c>
      <c r="B9" s="829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7"/>
      <c r="B22" s="829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0" t="s">
        <v>58</v>
      </c>
      <c r="B25" s="830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1" t="s">
        <v>22</v>
      </c>
      <c r="B26" s="831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2" t="s">
        <v>60</v>
      </c>
      <c r="B27" s="832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5" t="s">
        <v>24</v>
      </c>
      <c r="B28" s="82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5" t="s">
        <v>26</v>
      </c>
      <c r="B29" s="825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6" t="s">
        <v>157</v>
      </c>
      <c r="B30" s="827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6" t="s">
        <v>173</v>
      </c>
      <c r="B1" s="836"/>
      <c r="C1" s="836"/>
      <c r="D1" s="836"/>
      <c r="E1" s="836"/>
      <c r="F1" s="836"/>
    </row>
    <row r="2" spans="1:13" s="248" customFormat="1" ht="22.5" customHeight="1" x14ac:dyDescent="0.25">
      <c r="A2" s="833" t="s">
        <v>28</v>
      </c>
      <c r="B2" s="833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8" t="s">
        <v>164</v>
      </c>
      <c r="B3" s="829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3" t="s">
        <v>166</v>
      </c>
      <c r="B4" s="833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8" t="s">
        <v>174</v>
      </c>
      <c r="B5" s="839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8"/>
      <c r="B8" s="829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8" t="s">
        <v>8</v>
      </c>
      <c r="B9" s="829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1" t="s">
        <v>178</v>
      </c>
      <c r="I15" s="840" t="s">
        <v>177</v>
      </c>
      <c r="J15" s="840"/>
    </row>
    <row r="16" spans="1:13" ht="9" customHeight="1" x14ac:dyDescent="0.25">
      <c r="A16" s="264"/>
      <c r="B16" s="258"/>
      <c r="C16" s="257"/>
      <c r="D16" s="257"/>
      <c r="E16" s="244"/>
      <c r="F16" s="244"/>
      <c r="H16" s="841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7"/>
      <c r="B22" s="829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0" t="s">
        <v>58</v>
      </c>
      <c r="B25" s="830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1" t="s">
        <v>22</v>
      </c>
      <c r="B26" s="831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2" t="s">
        <v>60</v>
      </c>
      <c r="B27" s="832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5" t="s">
        <v>24</v>
      </c>
      <c r="B28" s="825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5" t="s">
        <v>26</v>
      </c>
      <c r="B29" s="825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6" t="s">
        <v>157</v>
      </c>
      <c r="B30" s="827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6" t="s">
        <v>173</v>
      </c>
      <c r="B1" s="836"/>
      <c r="C1" s="836"/>
      <c r="D1" s="836"/>
      <c r="E1" s="836"/>
      <c r="F1" s="836"/>
    </row>
    <row r="2" spans="1:13" s="248" customFormat="1" ht="22.5" customHeight="1" x14ac:dyDescent="0.25">
      <c r="A2" s="845" t="s">
        <v>28</v>
      </c>
      <c r="B2" s="846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8" t="s">
        <v>164</v>
      </c>
      <c r="B3" s="829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5" t="s">
        <v>166</v>
      </c>
      <c r="B4" s="846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8" t="s">
        <v>174</v>
      </c>
      <c r="B5" s="839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8"/>
      <c r="B8" s="829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8" t="s">
        <v>8</v>
      </c>
      <c r="B9" s="829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7"/>
      <c r="B22" s="829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0" t="s">
        <v>58</v>
      </c>
      <c r="B25" s="842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3" t="s">
        <v>22</v>
      </c>
      <c r="B26" s="844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8" t="s">
        <v>60</v>
      </c>
      <c r="B27" s="829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7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6" t="s">
        <v>157</v>
      </c>
      <c r="B30" s="827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2024-04-10T23:00:02Z</dcterms:modified>
  <dc:language>pt-BR</dc:language>
</cp:coreProperties>
</file>